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12.1.26" sheetId="1" r:id="rId1"/>
  </sheets>
  <calcPr calcId="125725"/>
</workbook>
</file>

<file path=xl/calcChain.xml><?xml version="1.0" encoding="utf-8"?>
<calcChain xmlns="http://schemas.openxmlformats.org/spreadsheetml/2006/main">
  <c r="C42" i="1"/>
  <c r="C41"/>
  <c r="C40"/>
  <c r="C39"/>
  <c r="C38"/>
  <c r="C37"/>
  <c r="C36"/>
  <c r="C34"/>
  <c r="C33"/>
  <c r="C32"/>
  <c r="C31"/>
  <c r="C30"/>
  <c r="C29"/>
  <c r="C28"/>
  <c r="C27"/>
  <c r="C26"/>
  <c r="C24"/>
  <c r="C19"/>
  <c r="C18"/>
  <c r="C17"/>
  <c r="C16"/>
  <c r="C15"/>
  <c r="C14"/>
  <c r="C13"/>
  <c r="C12"/>
  <c r="C11"/>
  <c r="C10"/>
  <c r="C9"/>
  <c r="C8"/>
  <c r="C7"/>
  <c r="C6"/>
  <c r="C5"/>
  <c r="C4"/>
  <c r="C20" l="1"/>
</calcChain>
</file>

<file path=xl/sharedStrings.xml><?xml version="1.0" encoding="utf-8"?>
<sst xmlns="http://schemas.openxmlformats.org/spreadsheetml/2006/main" count="46" uniqueCount="43">
  <si>
    <t xml:space="preserve">Plan Codes </t>
  </si>
  <si>
    <t>Source: Royal Insurance Corporation of Bhutan Ltd., Thimphu</t>
  </si>
  <si>
    <t>Ashi Nangsa Life Policy- New Version (AN-NV)</t>
  </si>
  <si>
    <t xml:space="preserve">Double Cover Endowment Plan (DEPP) </t>
  </si>
  <si>
    <t>Endowment Assurance Policy (EAPP)</t>
  </si>
  <si>
    <t xml:space="preserve">Gaki Pelzom Life Policy (GPLP) </t>
  </si>
  <si>
    <t>Limited Payment Life Policy (LIMPAYP)</t>
  </si>
  <si>
    <t>Limited Payment Life Policy II (LIMPAYP-II)</t>
  </si>
  <si>
    <t xml:space="preserve"> Money Back Policy old version, 12 years (MBP-12) </t>
  </si>
  <si>
    <t xml:space="preserve"> Money Back Policy old version, 15 years (MBP-15)</t>
  </si>
  <si>
    <t>Money Back Policy old version, 20 years (MBP-20)</t>
  </si>
  <si>
    <t>Money Back Policy old version, 25 years (MBP-25)</t>
  </si>
  <si>
    <t>Money Back Policy new version, 15 years (MBP-NV-15)</t>
  </si>
  <si>
    <t>Money Back Policy new version, 20 years (MBP-NV-20)</t>
  </si>
  <si>
    <t>Money Back Policy new version, 25 years (MBP-NV-25)</t>
  </si>
  <si>
    <t xml:space="preserve">Millennium Education Scheme old version II
(MILL-EDU II)
</t>
  </si>
  <si>
    <t>Pho-mo joint Life Policy (PHO-MO)</t>
  </si>
  <si>
    <t>II. Non-Participating Policies (Non-Par) (as for those policies where Guaranteed additions is given or those which do not participate in bonus)</t>
  </si>
  <si>
    <t>Ashi Nangsa Living Policy old version (AN-LIV)</t>
  </si>
  <si>
    <t xml:space="preserve">Children’s Money Back Policy, 12 years (CMBP-12)
</t>
  </si>
  <si>
    <t>Children’s Money Back Policy, 15 years (CMBP-15)</t>
  </si>
  <si>
    <t>Double Cover Endowment Plan without profit (DEPP-WP)</t>
  </si>
  <si>
    <t>Drongseb Kuendrul Tshe-Sog Ngensung old version (DKTN)</t>
  </si>
  <si>
    <t>Drongseb Kuendrul Tshe-Sog Ngensung version II (DKTN-II)</t>
  </si>
  <si>
    <t xml:space="preserve">Endowment Plan for Senior Citizen </t>
  </si>
  <si>
    <t>Millennium Education Scheme III, new version</t>
  </si>
  <si>
    <t>Millennium Education Scheme old version I</t>
  </si>
  <si>
    <t>Quendue Ngensung Life Policy (QNLP)</t>
  </si>
  <si>
    <t>Quendue Ngensung Life Policy II (QNLPII)</t>
  </si>
  <si>
    <t>Silver Jubilee Term Policy new version (SJT)</t>
  </si>
  <si>
    <t xml:space="preserve">Silver Jubilee Term Policy new version (SJTWP) </t>
  </si>
  <si>
    <t>Group Term Insurance (GTI)</t>
  </si>
  <si>
    <t>Lodeth Scheme</t>
  </si>
  <si>
    <t>Rural Life Insurance (RLI)</t>
  </si>
  <si>
    <t xml:space="preserve">Grand Total </t>
  </si>
  <si>
    <t>Youth Endowment Assurance Plan (YEAPP)</t>
  </si>
  <si>
    <t xml:space="preserve"> Sum Assured (Nu. in Million)</t>
  </si>
  <si>
    <t xml:space="preserve"> No. of Policies Sold </t>
  </si>
  <si>
    <t xml:space="preserve">I. Participating (Par) Policies (as for those policies which participates in Bonus)       </t>
  </si>
  <si>
    <t>Children’s Money Back Policy, 20 years (CMBP-20)</t>
  </si>
  <si>
    <t>Table 12.1.26: Life Insurance Schemes Offered by Royal Insurance Corporation of Bhutan Ltd., 2020</t>
  </si>
  <si>
    <t>Ten-Tsai Mangul Ngenchoel (TMN)</t>
  </si>
  <si>
    <t>Ten-Tsai Mangul Ngenchoel group policy (TMN-II)</t>
  </si>
</sst>
</file>

<file path=xl/styles.xml><?xml version="1.0" encoding="utf-8"?>
<styleSheet xmlns="http://schemas.openxmlformats.org/spreadsheetml/2006/main">
  <numFmts count="5">
    <numFmt numFmtId="43" formatCode="_(* #,##0.00_);_(* \(#,##0.00\);_(* &quot;-&quot;??_);_(@_)"/>
    <numFmt numFmtId="164" formatCode="0.000"/>
    <numFmt numFmtId="165" formatCode="#,##0.000"/>
    <numFmt numFmtId="166" formatCode="_(* #,##0.000_);_(* \(#,##0.000\);_(* &quot;-&quot;??_);_(@_)"/>
    <numFmt numFmtId="167" formatCode="_(* #,##0_);_(* \(#,##0\);_(* &quot;-&quot;??_);_(@_)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Bookman Old Style"/>
      <family val="1"/>
    </font>
    <font>
      <sz val="11"/>
      <color theme="1"/>
      <name val="Bookman Old Style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i/>
      <sz val="9"/>
      <color theme="1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i/>
      <sz val="10"/>
      <color rgb="FFFF0000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/>
    </xf>
    <xf numFmtId="0" fontId="3" fillId="0" borderId="0" xfId="0" applyFont="1" applyBorder="1"/>
    <xf numFmtId="165" fontId="7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3" fontId="10" fillId="0" borderId="0" xfId="0" applyNumberFormat="1" applyFont="1" applyBorder="1" applyAlignment="1">
      <alignment horizontal="center" vertical="center"/>
    </xf>
    <xf numFmtId="166" fontId="6" fillId="0" borderId="1" xfId="1" applyNumberFormat="1" applyFont="1" applyBorder="1" applyAlignment="1">
      <alignment horizontal="right" vertical="center" wrapText="1"/>
    </xf>
    <xf numFmtId="166" fontId="7" fillId="0" borderId="1" xfId="1" applyNumberFormat="1" applyFont="1" applyBorder="1" applyAlignment="1">
      <alignment horizontal="right" vertical="center"/>
    </xf>
    <xf numFmtId="167" fontId="7" fillId="0" borderId="1" xfId="1" applyNumberFormat="1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2" fillId="0" borderId="0" xfId="0" applyFont="1"/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4"/>
  <sheetViews>
    <sheetView tabSelected="1" zoomScale="120" zoomScaleNormal="120" workbookViewId="0">
      <selection activeCell="G40" sqref="G40"/>
    </sheetView>
  </sheetViews>
  <sheetFormatPr defaultRowHeight="15"/>
  <cols>
    <col min="1" max="1" width="47.28515625" style="8" customWidth="1"/>
    <col min="2" max="2" width="21.140625" style="9" customWidth="1"/>
    <col min="3" max="3" width="21.7109375" style="2" customWidth="1"/>
    <col min="4" max="16384" width="9.140625" style="1"/>
  </cols>
  <sheetData>
    <row r="1" spans="1:3">
      <c r="A1" s="31" t="s">
        <v>40</v>
      </c>
      <c r="B1" s="31"/>
      <c r="C1" s="31"/>
    </row>
    <row r="2" spans="1:3" ht="18" customHeight="1">
      <c r="A2" s="32" t="s">
        <v>38</v>
      </c>
      <c r="B2" s="32"/>
      <c r="C2" s="32"/>
    </row>
    <row r="3" spans="1:3" s="3" customFormat="1" ht="30">
      <c r="A3" s="10" t="s">
        <v>0</v>
      </c>
      <c r="B3" s="11" t="s">
        <v>37</v>
      </c>
      <c r="C3" s="11" t="s">
        <v>36</v>
      </c>
    </row>
    <row r="4" spans="1:3" s="4" customFormat="1" ht="21" customHeight="1">
      <c r="A4" s="12" t="s">
        <v>2</v>
      </c>
      <c r="B4" s="13">
        <v>1076</v>
      </c>
      <c r="C4" s="20">
        <f>151218800/1000000</f>
        <v>151.21879999999999</v>
      </c>
    </row>
    <row r="5" spans="1:3" ht="20.25" customHeight="1">
      <c r="A5" s="12" t="s">
        <v>3</v>
      </c>
      <c r="B5" s="14">
        <v>150</v>
      </c>
      <c r="C5" s="20">
        <f>14235000/1000000</f>
        <v>14.234999999999999</v>
      </c>
    </row>
    <row r="6" spans="1:3" ht="15" customHeight="1">
      <c r="A6" s="15" t="s">
        <v>4</v>
      </c>
      <c r="B6" s="14">
        <v>103</v>
      </c>
      <c r="C6" s="20">
        <f>18070000/1000000</f>
        <v>18.07</v>
      </c>
    </row>
    <row r="7" spans="1:3" ht="15" customHeight="1">
      <c r="A7" s="15" t="s">
        <v>5</v>
      </c>
      <c r="B7" s="13">
        <v>3218</v>
      </c>
      <c r="C7" s="20">
        <f>475967200/1000000</f>
        <v>475.96719999999999</v>
      </c>
    </row>
    <row r="8" spans="1:3" ht="19.5" customHeight="1">
      <c r="A8" s="15" t="s">
        <v>6</v>
      </c>
      <c r="B8" s="14">
        <v>6</v>
      </c>
      <c r="C8" s="20">
        <f>700000/1000000</f>
        <v>0.7</v>
      </c>
    </row>
    <row r="9" spans="1:3" ht="19.5" customHeight="1">
      <c r="A9" s="15" t="s">
        <v>7</v>
      </c>
      <c r="B9" s="14">
        <v>1</v>
      </c>
      <c r="C9" s="20">
        <f>200000/1000000</f>
        <v>0.2</v>
      </c>
    </row>
    <row r="10" spans="1:3" ht="19.5" customHeight="1">
      <c r="A10" s="15" t="s">
        <v>8</v>
      </c>
      <c r="B10" s="14">
        <v>145</v>
      </c>
      <c r="C10" s="20">
        <f>15910000/1000000</f>
        <v>15.91</v>
      </c>
    </row>
    <row r="11" spans="1:3" ht="19.5" customHeight="1">
      <c r="A11" s="16" t="s">
        <v>9</v>
      </c>
      <c r="B11" s="14">
        <v>108</v>
      </c>
      <c r="C11" s="20">
        <f>14170000/1000000</f>
        <v>14.17</v>
      </c>
    </row>
    <row r="12" spans="1:3" ht="15" customHeight="1">
      <c r="A12" s="15" t="s">
        <v>10</v>
      </c>
      <c r="B12" s="14">
        <v>388</v>
      </c>
      <c r="C12" s="20">
        <f>27260000/1000000</f>
        <v>27.26</v>
      </c>
    </row>
    <row r="13" spans="1:3" ht="15" customHeight="1">
      <c r="A13" s="15" t="s">
        <v>11</v>
      </c>
      <c r="B13" s="14">
        <v>20</v>
      </c>
      <c r="C13" s="20">
        <f>2170000/1000000</f>
        <v>2.17</v>
      </c>
    </row>
    <row r="14" spans="1:3" ht="15" customHeight="1">
      <c r="A14" s="12" t="s">
        <v>12</v>
      </c>
      <c r="B14" s="13">
        <v>8642</v>
      </c>
      <c r="C14" s="26">
        <f>1058537600/1000000</f>
        <v>1058.5376000000001</v>
      </c>
    </row>
    <row r="15" spans="1:3" ht="15" customHeight="1">
      <c r="A15" s="16" t="s">
        <v>13</v>
      </c>
      <c r="B15" s="14">
        <v>482</v>
      </c>
      <c r="C15" s="20">
        <f>49167500/1000000</f>
        <v>49.167499999999997</v>
      </c>
    </row>
    <row r="16" spans="1:3" ht="15" customHeight="1">
      <c r="A16" s="16" t="s">
        <v>14</v>
      </c>
      <c r="B16" s="13">
        <v>2307</v>
      </c>
      <c r="C16" s="20">
        <f>325700000/1000000</f>
        <v>325.7</v>
      </c>
    </row>
    <row r="17" spans="1:4" ht="15" customHeight="1">
      <c r="A17" s="16" t="s">
        <v>15</v>
      </c>
      <c r="B17" s="13">
        <v>1506</v>
      </c>
      <c r="C17" s="20">
        <f>196615000/1000000</f>
        <v>196.61500000000001</v>
      </c>
    </row>
    <row r="18" spans="1:4" ht="15" customHeight="1">
      <c r="A18" s="12" t="s">
        <v>16</v>
      </c>
      <c r="B18" s="13">
        <v>1899</v>
      </c>
      <c r="C18" s="20">
        <f>276052120/1000000</f>
        <v>276.05212</v>
      </c>
    </row>
    <row r="19" spans="1:4" ht="15" customHeight="1">
      <c r="A19" s="16" t="s">
        <v>35</v>
      </c>
      <c r="B19" s="14">
        <v>817</v>
      </c>
      <c r="C19" s="20">
        <f>95492200/1000000</f>
        <v>95.492199999999997</v>
      </c>
    </row>
    <row r="20" spans="1:4">
      <c r="A20" s="17" t="s">
        <v>34</v>
      </c>
      <c r="B20" s="18">
        <v>20868</v>
      </c>
      <c r="C20" s="25">
        <f>SUM(C4:C19)</f>
        <v>2721.4654199999995</v>
      </c>
      <c r="D20" s="21"/>
    </row>
    <row r="21" spans="1:4" ht="15.75">
      <c r="A21" s="6"/>
      <c r="B21" s="7"/>
      <c r="C21" s="5"/>
    </row>
    <row r="22" spans="1:4" ht="34.5" customHeight="1">
      <c r="A22" s="30" t="s">
        <v>17</v>
      </c>
      <c r="B22" s="30"/>
      <c r="C22" s="30"/>
    </row>
    <row r="23" spans="1:4" ht="30" customHeight="1">
      <c r="A23" s="10" t="s">
        <v>0</v>
      </c>
      <c r="B23" s="11" t="s">
        <v>37</v>
      </c>
      <c r="C23" s="11" t="s">
        <v>36</v>
      </c>
    </row>
    <row r="24" spans="1:4" ht="16.5" customHeight="1">
      <c r="A24" s="12" t="s">
        <v>18</v>
      </c>
      <c r="B24" s="14">
        <v>588</v>
      </c>
      <c r="C24" s="22">
        <f>6770000/1000000</f>
        <v>6.77</v>
      </c>
    </row>
    <row r="25" spans="1:4" ht="16.5" customHeight="1">
      <c r="A25" s="23" t="s">
        <v>19</v>
      </c>
      <c r="B25" s="14">
        <v>0</v>
      </c>
      <c r="C25" s="22">
        <v>0</v>
      </c>
    </row>
    <row r="26" spans="1:4" ht="16.5" customHeight="1">
      <c r="A26" s="16" t="s">
        <v>20</v>
      </c>
      <c r="B26" s="14">
        <v>159</v>
      </c>
      <c r="C26" s="22">
        <f>22200000/1000000</f>
        <v>22.2</v>
      </c>
    </row>
    <row r="27" spans="1:4" ht="16.5" customHeight="1">
      <c r="A27" s="16" t="s">
        <v>39</v>
      </c>
      <c r="B27" s="14">
        <v>189</v>
      </c>
      <c r="C27" s="22">
        <f>28760000/1000000</f>
        <v>28.76</v>
      </c>
    </row>
    <row r="28" spans="1:4" ht="16.5" customHeight="1">
      <c r="A28" s="15" t="s">
        <v>21</v>
      </c>
      <c r="B28" s="14">
        <v>77</v>
      </c>
      <c r="C28" s="22">
        <f>9411000/1000000</f>
        <v>9.4109999999999996</v>
      </c>
    </row>
    <row r="29" spans="1:4" ht="16.5" customHeight="1">
      <c r="A29" s="12" t="s">
        <v>22</v>
      </c>
      <c r="B29" s="14">
        <v>695</v>
      </c>
      <c r="C29" s="22">
        <f>222906652/1000000</f>
        <v>222.90665200000001</v>
      </c>
    </row>
    <row r="30" spans="1:4" ht="16.5" customHeight="1">
      <c r="A30" s="16" t="s">
        <v>23</v>
      </c>
      <c r="B30" s="14">
        <v>328</v>
      </c>
      <c r="C30" s="22">
        <f>97085000/1000000</f>
        <v>97.084999999999994</v>
      </c>
    </row>
    <row r="31" spans="1:4" ht="16.5" customHeight="1">
      <c r="A31" s="12" t="s">
        <v>24</v>
      </c>
      <c r="B31" s="14">
        <v>298</v>
      </c>
      <c r="C31" s="22">
        <f>52550000/1000000</f>
        <v>52.55</v>
      </c>
    </row>
    <row r="32" spans="1:4" ht="16.5" customHeight="1">
      <c r="A32" s="12" t="s">
        <v>25</v>
      </c>
      <c r="B32" s="13">
        <v>41404</v>
      </c>
      <c r="C32" s="22">
        <f>7068888349/1000000</f>
        <v>7068.8883489999998</v>
      </c>
    </row>
    <row r="33" spans="1:3" ht="16.5" customHeight="1">
      <c r="A33" s="12" t="s">
        <v>26</v>
      </c>
      <c r="B33" s="13">
        <v>2059</v>
      </c>
      <c r="C33" s="22">
        <f>252805000/1000000</f>
        <v>252.80500000000001</v>
      </c>
    </row>
    <row r="34" spans="1:3" ht="16.5" customHeight="1">
      <c r="A34" s="12" t="s">
        <v>27</v>
      </c>
      <c r="B34" s="14">
        <v>6</v>
      </c>
      <c r="C34" s="22">
        <f>3279638/1000000</f>
        <v>3.2796379999999998</v>
      </c>
    </row>
    <row r="35" spans="1:3" ht="16.5" customHeight="1">
      <c r="A35" s="23" t="s">
        <v>28</v>
      </c>
      <c r="B35" s="13">
        <v>5141</v>
      </c>
      <c r="C35" s="22">
        <v>0</v>
      </c>
    </row>
    <row r="36" spans="1:3" ht="16.5" customHeight="1">
      <c r="A36" s="12" t="s">
        <v>29</v>
      </c>
      <c r="B36" s="14">
        <v>109</v>
      </c>
      <c r="C36" s="22">
        <f>38300000/1000000</f>
        <v>38.299999999999997</v>
      </c>
    </row>
    <row r="37" spans="1:3" ht="16.5" customHeight="1">
      <c r="A37" s="12" t="s">
        <v>30</v>
      </c>
      <c r="B37" s="14">
        <v>19</v>
      </c>
      <c r="C37" s="22">
        <f>1580000/1000000</f>
        <v>1.58</v>
      </c>
    </row>
    <row r="38" spans="1:3" ht="16.5" customHeight="1">
      <c r="A38" s="12" t="s">
        <v>41</v>
      </c>
      <c r="B38" s="13">
        <v>4828</v>
      </c>
      <c r="C38" s="22">
        <f>748829440/1000000</f>
        <v>748.82943999999998</v>
      </c>
    </row>
    <row r="39" spans="1:3" ht="16.5" customHeight="1">
      <c r="A39" s="12" t="s">
        <v>42</v>
      </c>
      <c r="B39" s="13">
        <v>5062</v>
      </c>
      <c r="C39" s="22">
        <f>915553021/1000000</f>
        <v>915.55302099999994</v>
      </c>
    </row>
    <row r="40" spans="1:3" ht="16.5" customHeight="1">
      <c r="A40" s="12" t="s">
        <v>31</v>
      </c>
      <c r="B40" s="13">
        <v>7898</v>
      </c>
      <c r="C40" s="22">
        <f>446928000/1000000</f>
        <v>446.928</v>
      </c>
    </row>
    <row r="41" spans="1:3" ht="16.5" customHeight="1">
      <c r="A41" s="12" t="s">
        <v>32</v>
      </c>
      <c r="B41" s="27">
        <v>1532</v>
      </c>
      <c r="C41" s="22">
        <f>153200000/1000000</f>
        <v>153.19999999999999</v>
      </c>
    </row>
    <row r="42" spans="1:3" ht="16.5" customHeight="1">
      <c r="A42" s="12" t="s">
        <v>33</v>
      </c>
      <c r="B42" s="13">
        <v>599743</v>
      </c>
      <c r="C42" s="22">
        <f>17992290000/1000000</f>
        <v>17992.29</v>
      </c>
    </row>
    <row r="43" spans="1:3" ht="16.5" customHeight="1">
      <c r="A43" s="19" t="s">
        <v>1</v>
      </c>
      <c r="B43" s="28"/>
      <c r="C43" s="29"/>
    </row>
    <row r="44" spans="1:3">
      <c r="C44" s="24"/>
    </row>
  </sheetData>
  <mergeCells count="3">
    <mergeCell ref="A22:C22"/>
    <mergeCell ref="A1:C1"/>
    <mergeCell ref="A2:C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12.1.26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2021-10-18T13:16:58Z</dcterms:modified>
</cp:coreProperties>
</file>